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78" i="2"/>
  <c r="H77"/>
  <c r="H44"/>
  <c r="G67"/>
  <c r="H17"/>
  <c r="E73"/>
  <c r="F71"/>
  <c r="F73" s="1"/>
  <c r="F75" s="1"/>
  <c r="E71"/>
  <c r="H16"/>
  <c r="H5"/>
  <c r="H59"/>
  <c r="H58"/>
  <c r="H57"/>
  <c r="H56"/>
  <c r="H54"/>
  <c r="H53"/>
  <c r="H52"/>
  <c r="H51"/>
  <c r="H50"/>
  <c r="H49"/>
  <c r="H48"/>
  <c r="H47"/>
  <c r="H46"/>
  <c r="H42"/>
  <c r="H34"/>
  <c r="H35" s="1"/>
  <c r="G69" s="1"/>
  <c r="H24"/>
  <c r="H25" s="1"/>
  <c r="G68" s="1"/>
  <c r="H66"/>
  <c r="H72"/>
  <c r="E75"/>
  <c r="H67"/>
  <c r="H60" l="1"/>
  <c r="H43"/>
  <c r="G70" s="1"/>
  <c r="G75" s="1"/>
  <c r="H75" s="1"/>
  <c r="H68"/>
  <c r="H70"/>
  <c r="H69"/>
  <c r="H73" l="1"/>
  <c r="D29" i="1"/>
  <c r="G8"/>
  <c r="F8" s="1"/>
  <c r="G9"/>
  <c r="F9" s="1"/>
  <c r="F11"/>
  <c r="F12" s="1"/>
  <c r="G12"/>
  <c r="G14"/>
  <c r="F14" s="1"/>
  <c r="F17" s="1"/>
  <c r="G15"/>
  <c r="F15" s="1"/>
  <c r="G16"/>
  <c r="F16" s="1"/>
  <c r="G17"/>
  <c r="G19"/>
  <c r="F19" s="1"/>
  <c r="G20"/>
  <c r="F20" s="1"/>
  <c r="F21"/>
  <c r="F22"/>
  <c r="G23"/>
  <c r="F23" s="1"/>
  <c r="F24"/>
  <c r="F25"/>
  <c r="G25"/>
  <c r="G26"/>
  <c r="F26" s="1"/>
  <c r="G27"/>
  <c r="F27" s="1"/>
  <c r="G28"/>
  <c r="F28" s="1"/>
  <c r="G29"/>
  <c r="F29" s="1"/>
  <c r="G30"/>
  <c r="F30" s="1"/>
  <c r="G31"/>
  <c r="F31" s="1"/>
  <c r="G33"/>
  <c r="F33" s="1"/>
  <c r="D33"/>
  <c r="D31"/>
  <c r="D30"/>
  <c r="D28"/>
  <c r="D27"/>
  <c r="D26"/>
  <c r="D25"/>
  <c r="D24"/>
  <c r="D23"/>
  <c r="D22"/>
  <c r="D21"/>
  <c r="D20"/>
  <c r="E32"/>
  <c r="G32" s="1"/>
  <c r="D19"/>
  <c r="E17"/>
  <c r="D16"/>
  <c r="D15"/>
  <c r="D14"/>
  <c r="D11"/>
  <c r="D9"/>
  <c r="D8"/>
  <c r="E12"/>
  <c r="G34" l="1"/>
  <c r="F32"/>
  <c r="F34" s="1"/>
  <c r="D32"/>
  <c r="E34"/>
  <c r="D17"/>
  <c r="D12"/>
  <c r="D34" l="1"/>
</calcChain>
</file>

<file path=xl/sharedStrings.xml><?xml version="1.0" encoding="utf-8"?>
<sst xmlns="http://schemas.openxmlformats.org/spreadsheetml/2006/main" count="246" uniqueCount="148">
  <si>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</si>
  <si>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</si>
  <si>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</si>
  <si>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</si>
  <si>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</si>
  <si>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</si>
  <si>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</si>
  <si>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</si>
  <si>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</si>
  <si>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</si>
  <si>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</si>
  <si>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</si>
  <si>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</si>
  <si>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</si>
  <si>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</si>
  <si>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</si>
  <si>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</si>
  <si>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</si>
  <si>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</si>
  <si>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</si>
  <si>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</si>
  <si>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</si>
  <si>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</si>
  <si>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</si>
  <si>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</si>
  <si>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</si>
  <si>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</si>
  <si>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</si>
  <si>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</si>
  <si>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</si>
  <si>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</si>
  <si>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</si>
  <si>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</si>
  <si>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</si>
  <si>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</si>
  <si>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</si>
  <si>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</si>
  <si>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</si>
  <si>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</si>
  <si>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</si>
  <si>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</si>
  <si>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</si>
  <si>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</si>
  <si>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</si>
  <si>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</si>
  <si>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</si>
  <si>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</si>
  <si>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</si>
  <si>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</si>
  <si>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</si>
  <si>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</si>
  <si>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</si>
  <si>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</si>
  <si>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</si>
  <si>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</si>
  <si>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</si>
  <si>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</si>
  <si>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</si>
  <si>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</si>
  <si>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</si>
  <si>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</si>
  <si>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</si>
  <si>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</si>
  <si>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</si>
  <si>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</si>
  <si>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</si>
  <si>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</si>
  <si>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</si>
  <si>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</si>
  <si>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</si>
  <si>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</si>
  <si>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</si>
  <si>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</si>
  <si>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</si>
  <si>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</si>
  <si>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</si>
  <si>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</si>
  <si>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</si>
  <si>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</si>
  <si>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</si>
  <si>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</si>
  <si>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</si>
  <si>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</si>
  <si>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</si>
  <si>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</si>
  <si>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</si>
  <si>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</si>
  <si>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</si>
  <si>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</si>
  <si>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</si>
  <si>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</si>
  <si>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</si>
  <si>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</si>
  <si>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</si>
  <si>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</si>
  <si>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</si>
  <si>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</si>
  <si>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</si>
  <si>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</si>
  <si>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</si>
  <si>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</si>
  <si>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</si>
  <si>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</si>
  <si>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</si>
  <si>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</si>
  <si>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</si>
  <si>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</si>
  <si>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</si>
  <si>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</si>
  <si>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</si>
  <si>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</si>
  <si>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</si>
  <si>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</si>
  <si>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</si>
  <si>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 xml:space="preserve"> Изготовление ключей для замков подвальных помещений</t>
  </si>
  <si>
    <t>итого: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</si>
  <si>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</si>
  <si>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управление многоквартирным домом</t>
  </si>
  <si>
    <t>обслуживание ОДПУ тепла</t>
  </si>
  <si>
    <t>дополнительные работы: завоз земли,  цветов, деревьев</t>
  </si>
  <si>
    <t>переходящий остаток от МУП "Наш дом"</t>
  </si>
  <si>
    <t xml:space="preserve">ремонт ВРУ,и ВДО электроснабжения </t>
  </si>
  <si>
    <t>Изготовление мусоросборника- 2 шт V=85 куб.м.</t>
  </si>
  <si>
    <t>прочистка системы канализации в 1-м подвале</t>
  </si>
  <si>
    <t>промывка и опрессовка системы отопления, ревизия теплового узла и запорной арматуры</t>
  </si>
  <si>
    <t>Ремонт ВДО в 1-м подъезде и подвале  с установкой светильников, выключателей</t>
  </si>
  <si>
    <t>замена стояка отопления подвал, кв.16</t>
  </si>
  <si>
    <t>прочистка системы канализации в 3-м подвале</t>
  </si>
  <si>
    <t>установка крана на стояк отопл во 2-м подъезде</t>
  </si>
  <si>
    <t xml:space="preserve">ремонт сист отопл в подвале №2 с частичной заменой труб, фитингов, кранов </t>
  </si>
  <si>
    <t>ремонт межпанельных швов 215 п/м</t>
  </si>
  <si>
    <t>установка навесного замка на входную дверь в подвал 4-подъезда</t>
  </si>
  <si>
    <t>установка запорного крана на стояк отопления в подвале</t>
  </si>
  <si>
    <t>замена 2-х  кранов на стояках отопления с частиичной заменой трубопровода в подвале</t>
  </si>
  <si>
    <t>замена стояка отопления в ванной комнате подвал, кв.. 33,36,39</t>
  </si>
  <si>
    <t>замена стояка отопления в ванной комнате подвал, кв. 32,35,38,41,44</t>
  </si>
  <si>
    <t>аварийное обслуживание</t>
  </si>
  <si>
    <t>обслуживание  ОДПУ тепла</t>
  </si>
  <si>
    <t>Установка светильника. Выключателя. Замена проводки в подвале</t>
  </si>
  <si>
    <t>установка замков на подвал 4-го подъезда</t>
  </si>
  <si>
    <t>очистка дренажа на дворовой территориии</t>
  </si>
  <si>
    <t xml:space="preserve">замена стояка канал  кв. 33. подвал, </t>
  </si>
  <si>
    <t>установка кранов на стояки отопл по кв.8</t>
  </si>
  <si>
    <t>Ремонт ВДО  электрощитов в подъезде №1 ( кв.4,6)</t>
  </si>
  <si>
    <t>Ремонт ВДО  электроcнабжения  подъезде №1 ( кв.12)</t>
  </si>
  <si>
    <t>закрытие водовода в подвале в подвале</t>
  </si>
  <si>
    <t>сбор (%)               73%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</si>
  <si>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№56 по ул. Советской г. Корсакова                                                                                                                             С 01.07.2016г по 31.12.2016г                                                                                                                                          Обслуживание с 01 июля  2016г (Собрание) ;     размер платы -23,91 руб. на 1 м2;                                       площадь помещения: 2702,2 м2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</si>
</sst>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39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2" fontId="10" fillId="0" borderId="6" xfId="0" applyNumberFormat="1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1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0" fillId="0" borderId="6" xfId="0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5" xfId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top" wrapText="1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49" fontId="10" fillId="0" borderId="8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right" vertical="top"/>
    </xf>
    <xf numFmtId="0" fontId="13" fillId="0" borderId="7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49" fontId="10" fillId="0" borderId="9" xfId="0" applyNumberFormat="1" applyFont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WhiteSpace="0" view="pageLayout" topLeftCell="A31" zoomScaleNormal="100" workbookViewId="0">
      <selection activeCell="D30" sqref="D30"/>
    </sheetView>
  </sheetViews>
  <sheetFormatPr defaultRowHeight="1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>
      <c r="A1" s="71" t="s">
        <v>61</v>
      </c>
      <c r="B1" s="71"/>
      <c r="C1" s="71"/>
      <c r="D1" s="71"/>
      <c r="E1" s="71"/>
      <c r="F1" s="71"/>
      <c r="G1" s="71"/>
    </row>
    <row r="2" spans="1:8" ht="29.25" customHeight="1">
      <c r="A2" s="72" t="s">
        <v>60</v>
      </c>
      <c r="B2" s="72"/>
      <c r="C2" s="72"/>
      <c r="D2" s="72"/>
      <c r="E2" s="72"/>
      <c r="F2" s="72"/>
      <c r="G2" s="72"/>
    </row>
    <row r="3" spans="1:8" ht="15" customHeight="1">
      <c r="A3" s="78" t="s">
        <v>62</v>
      </c>
      <c r="B3" s="78"/>
      <c r="C3" s="78"/>
      <c r="D3" s="78"/>
      <c r="E3" s="78"/>
      <c r="F3" s="78"/>
      <c r="G3" s="78"/>
    </row>
    <row r="4" spans="1:8" ht="27.75" customHeight="1">
      <c r="A4" s="72" t="s">
        <v>63</v>
      </c>
      <c r="B4" s="72"/>
      <c r="C4" s="72"/>
      <c r="D4" s="72"/>
      <c r="E4" s="72"/>
      <c r="F4" s="72"/>
      <c r="G4" s="72"/>
    </row>
    <row r="5" spans="1:8" hidden="1">
      <c r="A5" s="86"/>
      <c r="B5" s="87"/>
      <c r="C5" s="87"/>
      <c r="D5" s="87"/>
      <c r="E5" s="87"/>
      <c r="F5" s="87"/>
      <c r="G5" s="87"/>
    </row>
    <row r="6" spans="1:8" ht="106.5" customHeight="1">
      <c r="A6" s="9" t="s">
        <v>0</v>
      </c>
      <c r="B6" s="79" t="s">
        <v>1</v>
      </c>
      <c r="C6" s="80"/>
      <c r="D6" s="8"/>
      <c r="E6" s="8" t="s">
        <v>10</v>
      </c>
      <c r="F6" s="8" t="s">
        <v>11</v>
      </c>
      <c r="G6" s="8" t="s">
        <v>12</v>
      </c>
    </row>
    <row r="7" spans="1:8">
      <c r="A7" s="9">
        <v>1</v>
      </c>
      <c r="B7" s="79" t="s">
        <v>9</v>
      </c>
      <c r="C7" s="85"/>
      <c r="D7" s="85"/>
      <c r="E7" s="85"/>
      <c r="F7" s="85"/>
      <c r="G7" s="80"/>
    </row>
    <row r="8" spans="1:8" ht="57.75" customHeight="1">
      <c r="A8" s="13" t="s">
        <v>33</v>
      </c>
      <c r="B8" s="79" t="s">
        <v>8</v>
      </c>
      <c r="C8" s="80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>
      <c r="A9" s="13" t="s">
        <v>34</v>
      </c>
      <c r="B9" s="79" t="s">
        <v>64</v>
      </c>
      <c r="C9" s="81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>
      <c r="A10" s="13"/>
      <c r="B10" s="23"/>
      <c r="C10" s="25"/>
      <c r="D10" s="26"/>
      <c r="E10" s="26"/>
      <c r="F10" s="8"/>
      <c r="G10" s="26"/>
    </row>
    <row r="11" spans="1:8" ht="36" customHeight="1">
      <c r="A11" s="13" t="s">
        <v>35</v>
      </c>
      <c r="B11" s="79" t="s">
        <v>59</v>
      </c>
      <c r="C11" s="80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>
      <c r="A12" s="9"/>
      <c r="B12" s="79" t="s">
        <v>13</v>
      </c>
      <c r="C12" s="80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>
      <c r="A13" s="21">
        <v>2</v>
      </c>
      <c r="B13" s="74" t="s">
        <v>15</v>
      </c>
      <c r="C13" s="75"/>
      <c r="D13" s="75"/>
      <c r="E13" s="75"/>
      <c r="F13" s="75"/>
      <c r="G13" s="76"/>
    </row>
    <row r="14" spans="1:8" ht="141" customHeight="1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>
      <c r="A15" s="13" t="s">
        <v>37</v>
      </c>
      <c r="B15" s="79" t="s">
        <v>17</v>
      </c>
      <c r="C15" s="80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>
      <c r="A16" s="15" t="s">
        <v>38</v>
      </c>
      <c r="B16" s="88" t="s">
        <v>27</v>
      </c>
      <c r="C16" s="89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>
      <c r="A17" s="9"/>
      <c r="B17" s="90" t="s">
        <v>18</v>
      </c>
      <c r="C17" s="91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>
      <c r="A18" s="9">
        <v>3</v>
      </c>
      <c r="B18" s="79" t="s">
        <v>19</v>
      </c>
      <c r="C18" s="85"/>
      <c r="D18" s="85"/>
      <c r="E18" s="85"/>
      <c r="F18" s="85"/>
      <c r="G18" s="80"/>
    </row>
    <row r="19" spans="1:7" ht="22.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>
      <c r="A32" s="13"/>
      <c r="B32" s="77" t="s">
        <v>32</v>
      </c>
      <c r="C32" s="77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>
      <c r="A34" s="11"/>
      <c r="B34" s="73" t="s">
        <v>58</v>
      </c>
      <c r="C34" s="73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>
      <c r="A35" s="82" t="s">
        <v>53</v>
      </c>
      <c r="B35" s="82"/>
      <c r="C35" s="82"/>
      <c r="D35" s="82"/>
      <c r="E35" s="82"/>
      <c r="F35" s="82"/>
      <c r="G35" s="82"/>
    </row>
    <row r="36" spans="1:13">
      <c r="A36" s="83"/>
      <c r="B36" s="83"/>
      <c r="C36" s="83"/>
      <c r="D36" s="83"/>
      <c r="E36" s="83"/>
      <c r="F36" s="83"/>
      <c r="G36" s="83"/>
      <c r="M36" s="19"/>
    </row>
    <row r="37" spans="1:13">
      <c r="A37" s="83"/>
      <c r="B37" s="83"/>
      <c r="C37" s="83"/>
      <c r="D37" s="83"/>
      <c r="E37" s="83"/>
      <c r="F37" s="83"/>
      <c r="G37" s="83"/>
    </row>
    <row r="38" spans="1:13">
      <c r="A38" s="83"/>
      <c r="B38" s="83"/>
      <c r="C38" s="83"/>
      <c r="D38" s="83"/>
      <c r="E38" s="83"/>
      <c r="F38" s="83"/>
      <c r="G38" s="83"/>
    </row>
    <row r="39" spans="1:13">
      <c r="A39" s="84" t="s">
        <v>54</v>
      </c>
      <c r="B39" s="84"/>
      <c r="C39" s="84"/>
      <c r="D39" s="84"/>
      <c r="E39" s="84"/>
      <c r="F39" s="84"/>
      <c r="G39" s="84"/>
    </row>
    <row r="40" spans="1:13">
      <c r="A40" s="84"/>
      <c r="B40" s="84"/>
      <c r="C40" s="84"/>
      <c r="D40" s="84"/>
      <c r="E40" s="84"/>
      <c r="F40" s="84"/>
      <c r="G40" s="84"/>
    </row>
    <row r="56" spans="4:4">
      <c r="D56" s="20"/>
    </row>
  </sheetData>
  <mergeCells count="20">
    <mergeCell ref="A35:G38"/>
    <mergeCell ref="A39:G40"/>
    <mergeCell ref="B7:G7"/>
    <mergeCell ref="A4:G4"/>
    <mergeCell ref="A5:G5"/>
    <mergeCell ref="B16:C16"/>
    <mergeCell ref="B15:C15"/>
    <mergeCell ref="B17:C17"/>
    <mergeCell ref="B18:G18"/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tabSelected="1" topLeftCell="A64" workbookViewId="0">
      <selection activeCell="L80" sqref="L80"/>
    </sheetView>
  </sheetViews>
  <sheetFormatPr defaultColWidth="9.140625" defaultRowHeight="12"/>
  <cols>
    <col min="1" max="1" width="5.5703125" style="32" customWidth="1"/>
    <col min="2" max="2" width="1.42578125" style="32" hidden="1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78.75" customHeight="1">
      <c r="A1" s="92" t="s">
        <v>147</v>
      </c>
      <c r="B1" s="92"/>
      <c r="C1" s="92"/>
      <c r="D1" s="92"/>
      <c r="E1" s="92"/>
      <c r="F1" s="92"/>
      <c r="G1" s="92"/>
      <c r="H1" s="92"/>
      <c r="I1" s="31"/>
      <c r="J1" s="31"/>
      <c r="K1" s="31"/>
      <c r="L1" s="31"/>
    </row>
    <row r="2" spans="1:12" ht="36" customHeight="1">
      <c r="A2" s="107" t="s">
        <v>66</v>
      </c>
      <c r="B2" s="107"/>
      <c r="C2" s="107"/>
      <c r="D2" s="107"/>
      <c r="E2" s="107"/>
      <c r="F2" s="107"/>
      <c r="G2" s="107"/>
      <c r="H2" s="108"/>
    </row>
    <row r="3" spans="1:12" ht="27" customHeight="1">
      <c r="A3" s="109" t="s">
        <v>111</v>
      </c>
      <c r="B3" s="110"/>
      <c r="C3" s="101" t="s">
        <v>92</v>
      </c>
      <c r="D3" s="102"/>
      <c r="E3" s="102"/>
      <c r="F3" s="102"/>
      <c r="G3" s="103"/>
      <c r="H3" s="28" t="s">
        <v>67</v>
      </c>
    </row>
    <row r="4" spans="1:12" ht="27" customHeight="1">
      <c r="A4" s="93" t="s">
        <v>116</v>
      </c>
      <c r="B4" s="93"/>
      <c r="C4" s="93"/>
      <c r="D4" s="93"/>
      <c r="E4" s="93"/>
      <c r="F4" s="93"/>
      <c r="G4" s="93"/>
      <c r="H4" s="94"/>
    </row>
    <row r="5" spans="1:12" ht="24.75" customHeight="1">
      <c r="A5" s="34" t="s">
        <v>68</v>
      </c>
      <c r="B5" s="41"/>
      <c r="C5" s="98" t="s">
        <v>8</v>
      </c>
      <c r="D5" s="99"/>
      <c r="E5" s="99"/>
      <c r="F5" s="99"/>
      <c r="G5" s="100"/>
      <c r="H5" s="44">
        <f>J20*J21*0.18</f>
        <v>2918.3759999999997</v>
      </c>
    </row>
    <row r="6" spans="1:12" ht="15" customHeight="1">
      <c r="A6" s="34" t="s">
        <v>69</v>
      </c>
      <c r="B6" s="41"/>
      <c r="C6" s="104" t="s">
        <v>64</v>
      </c>
      <c r="D6" s="105"/>
      <c r="E6" s="105"/>
      <c r="F6" s="105"/>
      <c r="G6" s="106"/>
      <c r="H6" s="28"/>
    </row>
    <row r="7" spans="1:12">
      <c r="A7" s="33"/>
      <c r="B7" s="38"/>
      <c r="C7" s="95" t="s">
        <v>114</v>
      </c>
      <c r="D7" s="96"/>
      <c r="E7" s="96"/>
      <c r="F7" s="96"/>
      <c r="G7" s="97"/>
      <c r="H7" s="28">
        <v>300</v>
      </c>
    </row>
    <row r="8" spans="1:12">
      <c r="A8" s="33"/>
      <c r="B8" s="38"/>
      <c r="C8" s="95" t="s">
        <v>139</v>
      </c>
      <c r="D8" s="96"/>
      <c r="E8" s="96"/>
      <c r="F8" s="96"/>
      <c r="G8" s="97"/>
      <c r="H8" s="28">
        <v>670</v>
      </c>
    </row>
    <row r="9" spans="1:12">
      <c r="A9" s="33"/>
      <c r="B9" s="38"/>
      <c r="C9" s="95" t="s">
        <v>135</v>
      </c>
      <c r="D9" s="96"/>
      <c r="E9" s="96"/>
      <c r="F9" s="96"/>
      <c r="G9" s="97"/>
      <c r="H9" s="28">
        <v>12549.93</v>
      </c>
    </row>
    <row r="10" spans="1:12">
      <c r="A10" s="33"/>
      <c r="B10" s="38"/>
      <c r="C10" s="95" t="s">
        <v>134</v>
      </c>
      <c r="D10" s="96"/>
      <c r="E10" s="96"/>
      <c r="F10" s="96"/>
      <c r="G10" s="97"/>
      <c r="H10" s="28">
        <v>9878.41</v>
      </c>
    </row>
    <row r="11" spans="1:12">
      <c r="A11" s="33"/>
      <c r="B11" s="38"/>
      <c r="C11" s="95" t="s">
        <v>131</v>
      </c>
      <c r="D11" s="96"/>
      <c r="E11" s="96"/>
      <c r="F11" s="96"/>
      <c r="G11" s="97"/>
      <c r="H11" s="28">
        <v>669</v>
      </c>
    </row>
    <row r="12" spans="1:12">
      <c r="A12" s="33"/>
      <c r="B12" s="38"/>
      <c r="C12" s="95" t="s">
        <v>130</v>
      </c>
      <c r="D12" s="96"/>
      <c r="E12" s="96"/>
      <c r="F12" s="96"/>
      <c r="G12" s="97"/>
      <c r="H12" s="28">
        <v>58087</v>
      </c>
    </row>
    <row r="13" spans="1:12">
      <c r="A13" s="33"/>
      <c r="B13" s="38"/>
      <c r="C13" s="95" t="s">
        <v>140</v>
      </c>
      <c r="D13" s="96"/>
      <c r="E13" s="96"/>
      <c r="F13" s="96"/>
      <c r="G13" s="97"/>
      <c r="H13" s="28"/>
    </row>
    <row r="14" spans="1:12" s="61" customFormat="1">
      <c r="A14" s="33"/>
      <c r="B14" s="38"/>
      <c r="C14" s="95" t="s">
        <v>122</v>
      </c>
      <c r="D14" s="96"/>
      <c r="E14" s="96"/>
      <c r="F14" s="96"/>
      <c r="G14" s="97"/>
      <c r="H14" s="62">
        <v>26329.18</v>
      </c>
    </row>
    <row r="15" spans="1:12">
      <c r="A15" s="33"/>
      <c r="B15" s="38"/>
      <c r="C15" s="95" t="s">
        <v>137</v>
      </c>
      <c r="D15" s="96"/>
      <c r="E15" s="96"/>
      <c r="F15" s="96"/>
      <c r="G15" s="97"/>
      <c r="H15" s="28">
        <v>6600</v>
      </c>
    </row>
    <row r="16" spans="1:12" ht="26.25" customHeight="1">
      <c r="A16" s="34" t="s">
        <v>70</v>
      </c>
      <c r="B16" s="41"/>
      <c r="C16" s="104" t="s">
        <v>59</v>
      </c>
      <c r="D16" s="105"/>
      <c r="E16" s="105"/>
      <c r="F16" s="105"/>
      <c r="G16" s="106"/>
      <c r="H16" s="27">
        <f>J20*J21*0.25</f>
        <v>4053.2999999999997</v>
      </c>
    </row>
    <row r="17" spans="1:10" ht="15" customHeight="1">
      <c r="A17" s="109" t="s">
        <v>13</v>
      </c>
      <c r="B17" s="117"/>
      <c r="C17" s="117"/>
      <c r="D17" s="117"/>
      <c r="E17" s="117"/>
      <c r="F17" s="117"/>
      <c r="G17" s="110"/>
      <c r="H17" s="28">
        <f>SUM(H5:H16)</f>
        <v>122055.19600000001</v>
      </c>
    </row>
    <row r="18" spans="1:10" ht="24.75" customHeight="1">
      <c r="A18" s="93" t="s">
        <v>71</v>
      </c>
      <c r="B18" s="93"/>
      <c r="C18" s="93"/>
      <c r="D18" s="93"/>
      <c r="E18" s="93"/>
      <c r="F18" s="93"/>
      <c r="G18" s="93"/>
      <c r="H18" s="94"/>
    </row>
    <row r="19" spans="1:10" ht="27.75" customHeight="1">
      <c r="A19" s="34" t="s">
        <v>72</v>
      </c>
      <c r="B19" s="41"/>
      <c r="C19" s="104" t="s">
        <v>76</v>
      </c>
      <c r="D19" s="105"/>
      <c r="E19" s="105"/>
      <c r="F19" s="105"/>
      <c r="G19" s="106"/>
      <c r="H19" s="28" t="s">
        <v>67</v>
      </c>
    </row>
    <row r="20" spans="1:10">
      <c r="A20" s="33"/>
      <c r="B20" s="38"/>
      <c r="C20" s="95" t="s">
        <v>123</v>
      </c>
      <c r="D20" s="96"/>
      <c r="E20" s="96"/>
      <c r="F20" s="96"/>
      <c r="G20" s="97"/>
      <c r="H20" s="28"/>
      <c r="J20" s="32">
        <v>2702.2</v>
      </c>
    </row>
    <row r="21" spans="1:10" s="61" customFormat="1">
      <c r="A21" s="33"/>
      <c r="B21" s="38"/>
      <c r="C21" s="95" t="s">
        <v>127</v>
      </c>
      <c r="D21" s="96"/>
      <c r="E21" s="96"/>
      <c r="F21" s="96"/>
      <c r="G21" s="97"/>
      <c r="H21" s="62"/>
      <c r="J21" s="61">
        <v>6</v>
      </c>
    </row>
    <row r="22" spans="1:10" s="61" customFormat="1">
      <c r="A22" s="33"/>
      <c r="B22" s="38"/>
      <c r="C22" s="124" t="s">
        <v>141</v>
      </c>
      <c r="D22" s="125"/>
      <c r="E22" s="125"/>
      <c r="F22" s="125"/>
      <c r="G22" s="126"/>
      <c r="H22" s="62">
        <v>3691.71</v>
      </c>
    </row>
    <row r="23" spans="1:10">
      <c r="A23" s="33"/>
      <c r="B23" s="38"/>
      <c r="C23" s="95" t="s">
        <v>145</v>
      </c>
      <c r="D23" s="96"/>
      <c r="E23" s="96"/>
      <c r="F23" s="96"/>
      <c r="G23" s="97"/>
      <c r="H23" s="70">
        <v>2592.81</v>
      </c>
    </row>
    <row r="24" spans="1:10" s="66" customFormat="1">
      <c r="A24" s="33"/>
      <c r="B24" s="38"/>
      <c r="C24" s="95" t="s">
        <v>136</v>
      </c>
      <c r="D24" s="96"/>
      <c r="E24" s="96"/>
      <c r="F24" s="96"/>
      <c r="G24" s="97"/>
      <c r="H24" s="67">
        <f>J20*J21*0.7</f>
        <v>11349.239999999998</v>
      </c>
    </row>
    <row r="25" spans="1:10" s="69" customFormat="1">
      <c r="A25" s="33"/>
      <c r="B25" s="38"/>
      <c r="C25" s="127" t="s">
        <v>115</v>
      </c>
      <c r="D25" s="128"/>
      <c r="E25" s="128"/>
      <c r="F25" s="128"/>
      <c r="G25" s="129"/>
      <c r="H25" s="70">
        <f>SUM(H20:H24)</f>
        <v>17633.759999999998</v>
      </c>
    </row>
    <row r="26" spans="1:10" ht="23.25" customHeight="1">
      <c r="A26" s="34" t="s">
        <v>73</v>
      </c>
      <c r="B26" s="41"/>
      <c r="C26" s="101" t="s">
        <v>77</v>
      </c>
      <c r="D26" s="102"/>
      <c r="E26" s="102"/>
      <c r="F26" s="102"/>
      <c r="G26" s="103"/>
      <c r="H26" s="28"/>
    </row>
    <row r="27" spans="1:10" ht="26.25" customHeight="1">
      <c r="A27" s="33"/>
      <c r="B27" s="38"/>
      <c r="C27" s="95" t="s">
        <v>124</v>
      </c>
      <c r="D27" s="96"/>
      <c r="E27" s="96"/>
      <c r="F27" s="96"/>
      <c r="G27" s="97"/>
      <c r="H27" s="28">
        <v>12352</v>
      </c>
      <c r="J27" s="65"/>
    </row>
    <row r="28" spans="1:10" s="61" customFormat="1" ht="18" customHeight="1">
      <c r="A28" s="33"/>
      <c r="B28" s="38"/>
      <c r="C28" s="95" t="s">
        <v>128</v>
      </c>
      <c r="D28" s="96"/>
      <c r="E28" s="96"/>
      <c r="F28" s="96"/>
      <c r="G28" s="97"/>
      <c r="H28" s="62">
        <v>595</v>
      </c>
    </row>
    <row r="29" spans="1:10" s="61" customFormat="1" ht="18.75" customHeight="1">
      <c r="A29" s="33"/>
      <c r="B29" s="38"/>
      <c r="C29" s="95" t="s">
        <v>142</v>
      </c>
      <c r="D29" s="96"/>
      <c r="E29" s="96"/>
      <c r="F29" s="96"/>
      <c r="G29" s="97"/>
      <c r="H29" s="62">
        <v>2308.1999999999998</v>
      </c>
    </row>
    <row r="30" spans="1:10" s="61" customFormat="1">
      <c r="A30" s="33"/>
      <c r="B30" s="38"/>
      <c r="C30" s="95" t="s">
        <v>129</v>
      </c>
      <c r="D30" s="96"/>
      <c r="E30" s="96"/>
      <c r="F30" s="96"/>
      <c r="G30" s="97"/>
      <c r="H30" s="63">
        <v>10250.32</v>
      </c>
    </row>
    <row r="31" spans="1:10" s="61" customFormat="1">
      <c r="A31" s="33"/>
      <c r="B31" s="38"/>
      <c r="C31" s="95" t="s">
        <v>132</v>
      </c>
      <c r="D31" s="96"/>
      <c r="E31" s="96"/>
      <c r="F31" s="96"/>
      <c r="G31" s="97"/>
      <c r="H31" s="62">
        <v>802</v>
      </c>
    </row>
    <row r="32" spans="1:10" s="61" customFormat="1" ht="24.75" customHeight="1">
      <c r="A32" s="33"/>
      <c r="B32" s="38"/>
      <c r="C32" s="95" t="s">
        <v>133</v>
      </c>
      <c r="D32" s="96"/>
      <c r="E32" s="96"/>
      <c r="F32" s="96"/>
      <c r="G32" s="97"/>
      <c r="H32" s="62">
        <v>2288.21</v>
      </c>
    </row>
    <row r="33" spans="1:15" s="64" customFormat="1" ht="13.5" customHeight="1">
      <c r="A33" s="33"/>
      <c r="B33" s="38"/>
      <c r="C33" s="95" t="s">
        <v>126</v>
      </c>
      <c r="D33" s="96"/>
      <c r="E33" s="96"/>
      <c r="F33" s="96"/>
      <c r="G33" s="97"/>
      <c r="H33" s="28">
        <v>3348.19</v>
      </c>
      <c r="O33" s="65"/>
    </row>
    <row r="34" spans="1:15">
      <c r="A34" s="33"/>
      <c r="B34" s="38"/>
      <c r="C34" s="95" t="s">
        <v>136</v>
      </c>
      <c r="D34" s="96"/>
      <c r="E34" s="96"/>
      <c r="F34" s="96"/>
      <c r="G34" s="97"/>
      <c r="H34" s="63">
        <f>J20*J21*0.96</f>
        <v>15564.671999999999</v>
      </c>
    </row>
    <row r="35" spans="1:15">
      <c r="A35" s="33"/>
      <c r="B35" s="38"/>
      <c r="C35" s="95" t="s">
        <v>115</v>
      </c>
      <c r="D35" s="96"/>
      <c r="E35" s="96"/>
      <c r="F35" s="96"/>
      <c r="G35" s="97"/>
      <c r="H35" s="28">
        <f>SUM(H27:H34)</f>
        <v>47508.591999999997</v>
      </c>
    </row>
    <row r="36" spans="1:15" ht="24" customHeight="1">
      <c r="A36" s="34" t="s">
        <v>74</v>
      </c>
      <c r="B36" s="41"/>
      <c r="C36" s="104" t="s">
        <v>78</v>
      </c>
      <c r="D36" s="105"/>
      <c r="E36" s="105"/>
      <c r="F36" s="105"/>
      <c r="G36" s="106"/>
      <c r="H36" s="28"/>
    </row>
    <row r="37" spans="1:15" ht="12.75" customHeight="1">
      <c r="A37" s="111"/>
      <c r="B37" s="112"/>
      <c r="C37" s="95" t="s">
        <v>121</v>
      </c>
      <c r="D37" s="96"/>
      <c r="E37" s="96"/>
      <c r="F37" s="96"/>
      <c r="G37" s="97"/>
      <c r="H37" s="28">
        <v>10944.08</v>
      </c>
    </row>
    <row r="38" spans="1:15">
      <c r="A38" s="113"/>
      <c r="B38" s="114"/>
      <c r="C38" s="95" t="s">
        <v>125</v>
      </c>
      <c r="D38" s="96"/>
      <c r="E38" s="96"/>
      <c r="F38" s="96"/>
      <c r="G38" s="97"/>
      <c r="H38" s="28">
        <v>6225.71</v>
      </c>
    </row>
    <row r="39" spans="1:15">
      <c r="A39" s="113"/>
      <c r="B39" s="114"/>
      <c r="C39" s="121" t="s">
        <v>138</v>
      </c>
      <c r="D39" s="122"/>
      <c r="E39" s="122"/>
      <c r="F39" s="122"/>
      <c r="G39" s="123"/>
      <c r="H39" s="28">
        <v>2021.14</v>
      </c>
    </row>
    <row r="40" spans="1:15" s="69" customFormat="1">
      <c r="A40" s="113"/>
      <c r="B40" s="114"/>
      <c r="C40" s="121" t="s">
        <v>144</v>
      </c>
      <c r="D40" s="122"/>
      <c r="E40" s="122"/>
      <c r="F40" s="122"/>
      <c r="G40" s="123"/>
      <c r="H40" s="70">
        <v>2607.09</v>
      </c>
    </row>
    <row r="41" spans="1:15" s="51" customFormat="1">
      <c r="A41" s="113"/>
      <c r="B41" s="114"/>
      <c r="C41" s="121" t="s">
        <v>143</v>
      </c>
      <c r="D41" s="122"/>
      <c r="E41" s="122"/>
      <c r="F41" s="122"/>
      <c r="G41" s="123"/>
      <c r="H41" s="28">
        <v>4368.53</v>
      </c>
    </row>
    <row r="42" spans="1:15">
      <c r="A42" s="113"/>
      <c r="B42" s="114"/>
      <c r="C42" s="121" t="s">
        <v>136</v>
      </c>
      <c r="D42" s="122"/>
      <c r="E42" s="122"/>
      <c r="F42" s="122"/>
      <c r="G42" s="123"/>
      <c r="H42" s="28">
        <f>J20*J21*0.64</f>
        <v>10376.448</v>
      </c>
    </row>
    <row r="43" spans="1:15" s="51" customFormat="1">
      <c r="A43" s="115"/>
      <c r="B43" s="116"/>
      <c r="C43" s="30"/>
      <c r="D43" s="45"/>
      <c r="E43" s="45" t="s">
        <v>115</v>
      </c>
      <c r="F43" s="45"/>
      <c r="G43" s="46"/>
      <c r="H43" s="35">
        <f>SUM(H37:H42)</f>
        <v>36542.998</v>
      </c>
    </row>
    <row r="44" spans="1:15" ht="15" customHeight="1">
      <c r="A44" s="109" t="s">
        <v>18</v>
      </c>
      <c r="B44" s="117"/>
      <c r="C44" s="117"/>
      <c r="D44" s="117"/>
      <c r="E44" s="117"/>
      <c r="F44" s="117"/>
      <c r="G44" s="110"/>
      <c r="H44" s="35">
        <f>H43+H35+H25</f>
        <v>101685.34999999999</v>
      </c>
    </row>
    <row r="45" spans="1:15" ht="15" customHeight="1">
      <c r="A45" s="138" t="s">
        <v>75</v>
      </c>
      <c r="B45" s="138"/>
      <c r="C45" s="128"/>
      <c r="D45" s="128"/>
      <c r="E45" s="128"/>
      <c r="F45" s="128"/>
      <c r="G45" s="128"/>
      <c r="H45" s="129"/>
    </row>
    <row r="46" spans="1:15" ht="15" customHeight="1">
      <c r="A46" s="34" t="s">
        <v>79</v>
      </c>
      <c r="B46" s="41"/>
      <c r="C46" s="98" t="s">
        <v>20</v>
      </c>
      <c r="D46" s="99"/>
      <c r="E46" s="99"/>
      <c r="F46" s="99"/>
      <c r="G46" s="100"/>
      <c r="H46" s="22">
        <f>J47*J48*2.52</f>
        <v>40857.263999999996</v>
      </c>
    </row>
    <row r="47" spans="1:15" ht="15" customHeight="1">
      <c r="A47" s="34" t="s">
        <v>80</v>
      </c>
      <c r="B47" s="41"/>
      <c r="C47" s="98" t="s">
        <v>21</v>
      </c>
      <c r="D47" s="99"/>
      <c r="E47" s="99"/>
      <c r="F47" s="99"/>
      <c r="G47" s="100"/>
      <c r="H47" s="22">
        <f>J47*J48*0.13</f>
        <v>2107.7159999999999</v>
      </c>
      <c r="J47" s="68">
        <v>2702.2</v>
      </c>
    </row>
    <row r="48" spans="1:15" ht="30" customHeight="1">
      <c r="A48" s="33" t="s">
        <v>81</v>
      </c>
      <c r="B48" s="38"/>
      <c r="C48" s="98" t="s">
        <v>22</v>
      </c>
      <c r="D48" s="99"/>
      <c r="E48" s="99"/>
      <c r="F48" s="99"/>
      <c r="G48" s="100"/>
      <c r="H48" s="22">
        <f>J47*J48*0.02</f>
        <v>324.26400000000001</v>
      </c>
      <c r="J48" s="32">
        <v>6</v>
      </c>
    </row>
    <row r="49" spans="1:8" ht="15" customHeight="1">
      <c r="A49" s="34" t="s">
        <v>81</v>
      </c>
      <c r="B49" s="41"/>
      <c r="C49" s="98" t="s">
        <v>23</v>
      </c>
      <c r="D49" s="99"/>
      <c r="E49" s="99"/>
      <c r="F49" s="99"/>
      <c r="G49" s="100"/>
      <c r="H49" s="22">
        <f>J47*J48*0.02</f>
        <v>324.26400000000001</v>
      </c>
    </row>
    <row r="50" spans="1:8" ht="15" customHeight="1">
      <c r="A50" s="33" t="s">
        <v>82</v>
      </c>
      <c r="B50" s="38"/>
      <c r="C50" s="98" t="s">
        <v>3</v>
      </c>
      <c r="D50" s="99"/>
      <c r="E50" s="99"/>
      <c r="F50" s="99"/>
      <c r="G50" s="100"/>
      <c r="H50" s="22">
        <f>J47*J48*0.42</f>
        <v>6809.543999999999</v>
      </c>
    </row>
    <row r="51" spans="1:8" ht="15" customHeight="1">
      <c r="A51" s="34" t="s">
        <v>83</v>
      </c>
      <c r="B51" s="41"/>
      <c r="C51" s="98" t="s">
        <v>25</v>
      </c>
      <c r="D51" s="99"/>
      <c r="E51" s="99"/>
      <c r="F51" s="99"/>
      <c r="G51" s="100"/>
      <c r="H51" s="22">
        <f>J47*J48*0.04</f>
        <v>648.52800000000002</v>
      </c>
    </row>
    <row r="52" spans="1:8" ht="15" customHeight="1">
      <c r="A52" s="33" t="s">
        <v>84</v>
      </c>
      <c r="B52" s="38"/>
      <c r="C52" s="98" t="s">
        <v>26</v>
      </c>
      <c r="D52" s="99"/>
      <c r="E52" s="99"/>
      <c r="F52" s="99"/>
      <c r="G52" s="100"/>
      <c r="H52" s="22">
        <f>J47*J48*1.05</f>
        <v>17023.86</v>
      </c>
    </row>
    <row r="53" spans="1:8" ht="15" customHeight="1">
      <c r="A53" s="34" t="s">
        <v>85</v>
      </c>
      <c r="B53" s="41"/>
      <c r="C53" s="98" t="s">
        <v>52</v>
      </c>
      <c r="D53" s="99"/>
      <c r="E53" s="99"/>
      <c r="F53" s="99"/>
      <c r="G53" s="100"/>
      <c r="H53" s="22">
        <f>J47*J48*0.16</f>
        <v>2594.1120000000001</v>
      </c>
    </row>
    <row r="54" spans="1:8" ht="15" customHeight="1">
      <c r="A54" s="33" t="s">
        <v>86</v>
      </c>
      <c r="B54" s="38"/>
      <c r="C54" s="98" t="s">
        <v>6</v>
      </c>
      <c r="D54" s="99"/>
      <c r="E54" s="99"/>
      <c r="F54" s="99"/>
      <c r="G54" s="100"/>
      <c r="H54" s="22">
        <f>J47*J48*0.23</f>
        <v>3729.0360000000001</v>
      </c>
    </row>
    <row r="55" spans="1:8" ht="15" customHeight="1">
      <c r="A55" s="34" t="s">
        <v>87</v>
      </c>
      <c r="B55" s="41"/>
      <c r="C55" s="98" t="s">
        <v>28</v>
      </c>
      <c r="D55" s="99"/>
      <c r="E55" s="99"/>
      <c r="F55" s="99"/>
      <c r="G55" s="100"/>
      <c r="H55" s="22">
        <v>0</v>
      </c>
    </row>
    <row r="56" spans="1:8" ht="15" customHeight="1">
      <c r="A56" s="33" t="s">
        <v>88</v>
      </c>
      <c r="B56" s="38"/>
      <c r="C56" s="98" t="s">
        <v>51</v>
      </c>
      <c r="D56" s="99"/>
      <c r="E56" s="99"/>
      <c r="F56" s="99"/>
      <c r="G56" s="100"/>
      <c r="H56" s="22">
        <f>J47*J48*0.1</f>
        <v>1621.32</v>
      </c>
    </row>
    <row r="57" spans="1:8" ht="33" customHeight="1">
      <c r="A57" s="34" t="s">
        <v>89</v>
      </c>
      <c r="B57" s="41"/>
      <c r="C57" s="98" t="s">
        <v>30</v>
      </c>
      <c r="D57" s="99"/>
      <c r="E57" s="99"/>
      <c r="F57" s="99"/>
      <c r="G57" s="100"/>
      <c r="H57" s="22">
        <f>J47*J48*2.22</f>
        <v>35993.304000000004</v>
      </c>
    </row>
    <row r="58" spans="1:8" ht="15" customHeight="1">
      <c r="A58" s="33" t="s">
        <v>90</v>
      </c>
      <c r="B58" s="38"/>
      <c r="C58" s="98" t="s">
        <v>31</v>
      </c>
      <c r="D58" s="99"/>
      <c r="E58" s="99"/>
      <c r="F58" s="99"/>
      <c r="G58" s="100"/>
      <c r="H58" s="22">
        <f>J47*J48*1.07</f>
        <v>17348.124</v>
      </c>
    </row>
    <row r="59" spans="1:8" ht="15" customHeight="1">
      <c r="A59" s="42" t="s">
        <v>91</v>
      </c>
      <c r="B59" s="43"/>
      <c r="C59" s="118" t="s">
        <v>117</v>
      </c>
      <c r="D59" s="119"/>
      <c r="E59" s="119"/>
      <c r="F59" s="119"/>
      <c r="G59" s="120"/>
      <c r="H59" s="50">
        <f>J47*J48*5.37</f>
        <v>87064.883999999991</v>
      </c>
    </row>
    <row r="60" spans="1:8" ht="15" customHeight="1">
      <c r="A60" s="109" t="s">
        <v>32</v>
      </c>
      <c r="B60" s="117"/>
      <c r="C60" s="117"/>
      <c r="D60" s="117"/>
      <c r="E60" s="117"/>
      <c r="F60" s="117"/>
      <c r="G60" s="110"/>
      <c r="H60" s="52">
        <f>SUM(H46:H59)</f>
        <v>216446.21999999997</v>
      </c>
    </row>
    <row r="61" spans="1:8" s="53" customFormat="1" ht="15" customHeight="1">
      <c r="A61" s="54">
        <v>4</v>
      </c>
      <c r="B61" s="54"/>
      <c r="C61" s="132" t="s">
        <v>118</v>
      </c>
      <c r="D61" s="132"/>
      <c r="E61" s="132"/>
      <c r="F61" s="132"/>
      <c r="G61" s="132"/>
      <c r="H61" s="55"/>
    </row>
    <row r="62" spans="1:8" s="57" customFormat="1" ht="15" customHeight="1">
      <c r="A62" s="133">
        <v>5</v>
      </c>
      <c r="B62" s="54"/>
      <c r="C62" s="132" t="s">
        <v>119</v>
      </c>
      <c r="D62" s="132"/>
      <c r="E62" s="132"/>
      <c r="F62" s="132"/>
      <c r="G62" s="132"/>
      <c r="H62" s="55"/>
    </row>
    <row r="63" spans="1:8" s="57" customFormat="1">
      <c r="A63" s="133"/>
      <c r="B63" s="56"/>
      <c r="C63" s="136"/>
      <c r="D63" s="136"/>
      <c r="E63" s="136"/>
      <c r="F63" s="136"/>
      <c r="G63" s="136"/>
      <c r="H63" s="28"/>
    </row>
    <row r="64" spans="1:8" ht="15" customHeight="1">
      <c r="A64" s="135" t="s">
        <v>93</v>
      </c>
      <c r="B64" s="135"/>
      <c r="C64" s="135"/>
      <c r="D64" s="135"/>
      <c r="E64" s="135"/>
      <c r="F64" s="135"/>
      <c r="G64" s="135"/>
      <c r="H64" s="135"/>
    </row>
    <row r="65" spans="1:8">
      <c r="A65" s="137" t="s">
        <v>94</v>
      </c>
      <c r="B65" s="137"/>
      <c r="C65" s="137"/>
      <c r="D65" s="137"/>
      <c r="E65" s="29" t="s">
        <v>95</v>
      </c>
      <c r="F65" s="29" t="s">
        <v>96</v>
      </c>
      <c r="G65" s="29" t="s">
        <v>97</v>
      </c>
      <c r="H65" s="29" t="s">
        <v>98</v>
      </c>
    </row>
    <row r="66" spans="1:8">
      <c r="A66" s="132" t="s">
        <v>99</v>
      </c>
      <c r="B66" s="132"/>
      <c r="C66" s="132"/>
      <c r="D66" s="132"/>
      <c r="E66" s="28">
        <v>216430.98</v>
      </c>
      <c r="F66" s="28">
        <v>156494.24</v>
      </c>
      <c r="G66" s="28">
        <v>216446.22</v>
      </c>
      <c r="H66" s="28">
        <f>F66-G66</f>
        <v>-59951.98000000001</v>
      </c>
    </row>
    <row r="67" spans="1:8">
      <c r="A67" s="132" t="s">
        <v>100</v>
      </c>
      <c r="B67" s="132"/>
      <c r="C67" s="132"/>
      <c r="D67" s="132"/>
      <c r="E67" s="28">
        <v>84302.399999999994</v>
      </c>
      <c r="F67" s="28">
        <v>61936.23</v>
      </c>
      <c r="G67" s="28">
        <f>H17</f>
        <v>122055.19600000001</v>
      </c>
      <c r="H67" s="28">
        <f>F67-G67</f>
        <v>-60118.966000000008</v>
      </c>
    </row>
    <row r="68" spans="1:8">
      <c r="A68" s="132" t="s">
        <v>101</v>
      </c>
      <c r="B68" s="132"/>
      <c r="C68" s="132"/>
      <c r="D68" s="132"/>
      <c r="E68" s="28">
        <v>23993.7</v>
      </c>
      <c r="F68" s="28">
        <v>17995.650000000001</v>
      </c>
      <c r="G68" s="28">
        <f>H25</f>
        <v>17633.759999999998</v>
      </c>
      <c r="H68" s="28">
        <f>F68-G68</f>
        <v>361.89000000000306</v>
      </c>
    </row>
    <row r="69" spans="1:8">
      <c r="A69" s="132" t="s">
        <v>102</v>
      </c>
      <c r="B69" s="132"/>
      <c r="C69" s="132"/>
      <c r="D69" s="132"/>
      <c r="E69" s="28">
        <v>44744.94</v>
      </c>
      <c r="F69" s="28">
        <v>32890.01</v>
      </c>
      <c r="G69" s="28">
        <f>H35</f>
        <v>47508.591999999997</v>
      </c>
      <c r="H69" s="28">
        <f>F69-G69</f>
        <v>-14618.581999999995</v>
      </c>
    </row>
    <row r="70" spans="1:8">
      <c r="A70" s="132" t="s">
        <v>104</v>
      </c>
      <c r="B70" s="132"/>
      <c r="C70" s="132"/>
      <c r="D70" s="132"/>
      <c r="E70" s="28">
        <v>18157.5</v>
      </c>
      <c r="F70" s="28">
        <v>13855.69</v>
      </c>
      <c r="G70" s="58">
        <f>H43</f>
        <v>36542.998</v>
      </c>
      <c r="H70" s="28">
        <f>F70-G70</f>
        <v>-22687.307999999997</v>
      </c>
    </row>
    <row r="71" spans="1:8">
      <c r="A71" s="132" t="s">
        <v>115</v>
      </c>
      <c r="B71" s="132"/>
      <c r="C71" s="132"/>
      <c r="D71" s="132"/>
      <c r="E71" s="28">
        <f>SUM(E66:E70)</f>
        <v>387629.52</v>
      </c>
      <c r="F71" s="28">
        <f>SUM(F66:F70)</f>
        <v>283171.82</v>
      </c>
      <c r="G71" s="28"/>
      <c r="H71" s="28"/>
    </row>
    <row r="72" spans="1:8" s="59" customFormat="1" ht="26.25" customHeight="1">
      <c r="A72" s="104" t="s">
        <v>120</v>
      </c>
      <c r="B72" s="105"/>
      <c r="C72" s="105"/>
      <c r="D72" s="106"/>
      <c r="E72" s="58">
        <v>0</v>
      </c>
      <c r="F72" s="58">
        <v>37060</v>
      </c>
      <c r="G72" s="58"/>
      <c r="H72" s="58">
        <f>F72</f>
        <v>37060</v>
      </c>
    </row>
    <row r="73" spans="1:8">
      <c r="A73" s="104" t="s">
        <v>105</v>
      </c>
      <c r="B73" s="105"/>
      <c r="C73" s="105"/>
      <c r="D73" s="106"/>
      <c r="E73" s="28">
        <f>E71+E72</f>
        <v>387629.52</v>
      </c>
      <c r="F73" s="28">
        <f>F71+F72</f>
        <v>320231.82</v>
      </c>
      <c r="G73" s="28"/>
      <c r="H73" s="28">
        <f>SUM(H66:H72)</f>
        <v>-119954.94600000003</v>
      </c>
    </row>
    <row r="74" spans="1:8" ht="24" customHeight="1">
      <c r="A74" s="104" t="s">
        <v>106</v>
      </c>
      <c r="B74" s="105"/>
      <c r="C74" s="105"/>
      <c r="D74" s="106"/>
      <c r="E74" s="28"/>
      <c r="F74" s="60"/>
      <c r="G74" s="60">
        <v>2831.7</v>
      </c>
      <c r="H74" s="28"/>
    </row>
    <row r="75" spans="1:8">
      <c r="A75" s="132" t="s">
        <v>107</v>
      </c>
      <c r="B75" s="132"/>
      <c r="C75" s="132"/>
      <c r="D75" s="132"/>
      <c r="E75" s="28">
        <f>SUM(E73)</f>
        <v>387629.52</v>
      </c>
      <c r="F75" s="28">
        <f>SUM(F73)</f>
        <v>320231.82</v>
      </c>
      <c r="G75" s="28">
        <f>SUM(G66:G74)</f>
        <v>443018.46600000007</v>
      </c>
      <c r="H75" s="28">
        <f>F75-G75</f>
        <v>-122786.64600000007</v>
      </c>
    </row>
    <row r="76" spans="1:8">
      <c r="A76" s="133" t="s">
        <v>146</v>
      </c>
      <c r="B76" s="133"/>
      <c r="C76" s="133"/>
      <c r="D76" s="133"/>
      <c r="E76" s="133"/>
      <c r="F76" s="133"/>
      <c r="G76" s="133"/>
      <c r="H76" s="133"/>
    </row>
    <row r="77" spans="1:8">
      <c r="A77" s="134" t="s">
        <v>109</v>
      </c>
      <c r="B77" s="134"/>
      <c r="C77" s="134"/>
      <c r="D77" s="134"/>
      <c r="E77" s="134"/>
      <c r="F77" s="134"/>
      <c r="G77" s="134"/>
      <c r="H77" s="28">
        <f>H75</f>
        <v>-122786.64600000007</v>
      </c>
    </row>
    <row r="78" spans="1:8">
      <c r="A78" s="134" t="s">
        <v>110</v>
      </c>
      <c r="B78" s="134"/>
      <c r="C78" s="134"/>
      <c r="D78" s="134"/>
      <c r="E78" s="134"/>
      <c r="F78" s="134"/>
      <c r="G78" s="134"/>
      <c r="H78" s="28">
        <f>E71-F71</f>
        <v>104457.70000000001</v>
      </c>
    </row>
    <row r="81" spans="1:8">
      <c r="A81" s="130"/>
      <c r="B81" s="130"/>
      <c r="C81" s="130"/>
      <c r="D81" s="130"/>
      <c r="E81" s="130"/>
      <c r="F81" s="131"/>
      <c r="G81" s="131"/>
      <c r="H81" s="131"/>
    </row>
  </sheetData>
  <mergeCells count="82">
    <mergeCell ref="A60:G60"/>
    <mergeCell ref="C48:G48"/>
    <mergeCell ref="A45:H45"/>
    <mergeCell ref="C61:G61"/>
    <mergeCell ref="C62:G62"/>
    <mergeCell ref="A62:A63"/>
    <mergeCell ref="A77:G77"/>
    <mergeCell ref="A64:H64"/>
    <mergeCell ref="A70:D70"/>
    <mergeCell ref="A66:D66"/>
    <mergeCell ref="A67:D67"/>
    <mergeCell ref="A68:D68"/>
    <mergeCell ref="A69:D69"/>
    <mergeCell ref="C63:G63"/>
    <mergeCell ref="A65:D65"/>
    <mergeCell ref="A81:E81"/>
    <mergeCell ref="F81:H81"/>
    <mergeCell ref="A71:D71"/>
    <mergeCell ref="A73:D73"/>
    <mergeCell ref="A75:D75"/>
    <mergeCell ref="A74:D74"/>
    <mergeCell ref="A76:H76"/>
    <mergeCell ref="A72:D72"/>
    <mergeCell ref="A78:G78"/>
    <mergeCell ref="C12:G12"/>
    <mergeCell ref="C13:G13"/>
    <mergeCell ref="C15:G15"/>
    <mergeCell ref="C30:G30"/>
    <mergeCell ref="C22:G22"/>
    <mergeCell ref="C14:G14"/>
    <mergeCell ref="C21:G21"/>
    <mergeCell ref="C28:G28"/>
    <mergeCell ref="C29:G29"/>
    <mergeCell ref="C16:G16"/>
    <mergeCell ref="A17:G17"/>
    <mergeCell ref="C19:G19"/>
    <mergeCell ref="C25:G25"/>
    <mergeCell ref="C26:G26"/>
    <mergeCell ref="C27:G27"/>
    <mergeCell ref="C24:G24"/>
    <mergeCell ref="C36:G36"/>
    <mergeCell ref="C37:G37"/>
    <mergeCell ref="C38:G38"/>
    <mergeCell ref="C42:G42"/>
    <mergeCell ref="C39:G39"/>
    <mergeCell ref="C41:G41"/>
    <mergeCell ref="C40:G40"/>
    <mergeCell ref="C59:G59"/>
    <mergeCell ref="C49:G49"/>
    <mergeCell ref="C50:G50"/>
    <mergeCell ref="C51:G51"/>
    <mergeCell ref="C52:G52"/>
    <mergeCell ref="C58:G58"/>
    <mergeCell ref="C53:G53"/>
    <mergeCell ref="C54:G54"/>
    <mergeCell ref="C55:G55"/>
    <mergeCell ref="C56:G56"/>
    <mergeCell ref="C57:G57"/>
    <mergeCell ref="C46:G46"/>
    <mergeCell ref="C47:G47"/>
    <mergeCell ref="C10:G10"/>
    <mergeCell ref="A2:H2"/>
    <mergeCell ref="A3:B3"/>
    <mergeCell ref="C31:G31"/>
    <mergeCell ref="C35:G35"/>
    <mergeCell ref="A37:B43"/>
    <mergeCell ref="C32:G32"/>
    <mergeCell ref="C33:G33"/>
    <mergeCell ref="C20:G20"/>
    <mergeCell ref="C23:G23"/>
    <mergeCell ref="A44:G44"/>
    <mergeCell ref="A18:H18"/>
    <mergeCell ref="C11:G11"/>
    <mergeCell ref="C34:G34"/>
    <mergeCell ref="A1:H1"/>
    <mergeCell ref="A4:H4"/>
    <mergeCell ref="C9:G9"/>
    <mergeCell ref="C5:G5"/>
    <mergeCell ref="C3:G3"/>
    <mergeCell ref="C7:G7"/>
    <mergeCell ref="C8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workbookViewId="0">
      <selection sqref="A1:H1"/>
    </sheetView>
  </sheetViews>
  <sheetFormatPr defaultColWidth="9.140625" defaultRowHeight="12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>
      <c r="A1" s="92" t="s">
        <v>65</v>
      </c>
      <c r="B1" s="92"/>
      <c r="C1" s="92"/>
      <c r="D1" s="92"/>
      <c r="E1" s="92"/>
      <c r="F1" s="92"/>
      <c r="G1" s="92"/>
      <c r="H1" s="92"/>
      <c r="I1" s="31"/>
      <c r="J1" s="31"/>
      <c r="K1" s="31"/>
      <c r="L1" s="31"/>
    </row>
    <row r="2" spans="1:12" ht="36" customHeight="1">
      <c r="A2" s="107" t="s">
        <v>66</v>
      </c>
      <c r="B2" s="107"/>
      <c r="C2" s="107"/>
      <c r="D2" s="107"/>
      <c r="E2" s="107"/>
      <c r="F2" s="107"/>
      <c r="G2" s="107"/>
      <c r="H2" s="108"/>
    </row>
    <row r="3" spans="1:12" ht="27" customHeight="1">
      <c r="A3" s="109" t="s">
        <v>111</v>
      </c>
      <c r="B3" s="110"/>
      <c r="C3" s="101" t="s">
        <v>92</v>
      </c>
      <c r="D3" s="102"/>
      <c r="E3" s="102"/>
      <c r="F3" s="102"/>
      <c r="G3" s="103"/>
      <c r="H3" s="28" t="s">
        <v>67</v>
      </c>
    </row>
    <row r="4" spans="1:12" ht="27" customHeight="1">
      <c r="A4" s="93" t="s">
        <v>9</v>
      </c>
      <c r="B4" s="93"/>
      <c r="C4" s="93"/>
      <c r="D4" s="93"/>
      <c r="E4" s="93"/>
      <c r="F4" s="93"/>
      <c r="G4" s="93"/>
      <c r="H4" s="94"/>
    </row>
    <row r="5" spans="1:12" ht="24.75" customHeight="1">
      <c r="A5" s="34" t="s">
        <v>68</v>
      </c>
      <c r="B5" s="41"/>
      <c r="C5" s="98" t="s">
        <v>8</v>
      </c>
      <c r="D5" s="99"/>
      <c r="E5" s="99"/>
      <c r="F5" s="99"/>
      <c r="G5" s="100"/>
      <c r="H5" s="37"/>
    </row>
    <row r="6" spans="1:12" ht="15" customHeight="1">
      <c r="A6" s="34" t="s">
        <v>69</v>
      </c>
      <c r="B6" s="41"/>
      <c r="C6" s="124" t="s">
        <v>64</v>
      </c>
      <c r="D6" s="125"/>
      <c r="E6" s="125"/>
      <c r="F6" s="125"/>
      <c r="G6" s="126"/>
      <c r="H6" s="28"/>
    </row>
    <row r="7" spans="1:12">
      <c r="A7" s="33"/>
      <c r="B7" s="38"/>
      <c r="C7" s="121"/>
      <c r="D7" s="122"/>
      <c r="E7" s="122"/>
      <c r="F7" s="122"/>
      <c r="G7" s="123"/>
      <c r="H7" s="28"/>
    </row>
    <row r="8" spans="1:12">
      <c r="A8" s="33"/>
      <c r="B8" s="38"/>
      <c r="C8" s="121"/>
      <c r="D8" s="122"/>
      <c r="E8" s="122"/>
      <c r="F8" s="122"/>
      <c r="G8" s="123"/>
      <c r="H8" s="28"/>
    </row>
    <row r="9" spans="1:12">
      <c r="A9" s="33"/>
      <c r="B9" s="38"/>
      <c r="C9" s="121"/>
      <c r="D9" s="122"/>
      <c r="E9" s="122"/>
      <c r="F9" s="122"/>
      <c r="G9" s="123"/>
      <c r="H9" s="28"/>
    </row>
    <row r="10" spans="1:12">
      <c r="A10" s="33"/>
      <c r="B10" s="38"/>
      <c r="C10" s="121"/>
      <c r="D10" s="122"/>
      <c r="E10" s="122"/>
      <c r="F10" s="122"/>
      <c r="G10" s="123"/>
      <c r="H10" s="28"/>
    </row>
    <row r="11" spans="1:12">
      <c r="A11" s="33"/>
      <c r="B11" s="38"/>
      <c r="C11" s="121"/>
      <c r="D11" s="122"/>
      <c r="E11" s="122"/>
      <c r="F11" s="122"/>
      <c r="G11" s="123"/>
      <c r="H11" s="28"/>
    </row>
    <row r="12" spans="1:12">
      <c r="A12" s="33"/>
      <c r="B12" s="38"/>
      <c r="C12" s="121"/>
      <c r="D12" s="122"/>
      <c r="E12" s="122"/>
      <c r="F12" s="122"/>
      <c r="G12" s="123"/>
      <c r="H12" s="28"/>
    </row>
    <row r="13" spans="1:12">
      <c r="A13" s="33"/>
      <c r="B13" s="38"/>
      <c r="C13" s="121"/>
      <c r="D13" s="122"/>
      <c r="E13" s="122"/>
      <c r="F13" s="122"/>
      <c r="G13" s="123"/>
      <c r="H13" s="28"/>
    </row>
    <row r="14" spans="1:12">
      <c r="A14" s="33"/>
      <c r="B14" s="38"/>
      <c r="C14" s="121"/>
      <c r="D14" s="122"/>
      <c r="E14" s="122"/>
      <c r="F14" s="122"/>
      <c r="G14" s="123"/>
      <c r="H14" s="28"/>
    </row>
    <row r="15" spans="1:12">
      <c r="A15" s="33"/>
      <c r="B15" s="38"/>
      <c r="C15" s="121"/>
      <c r="D15" s="122"/>
      <c r="E15" s="122"/>
      <c r="F15" s="122"/>
      <c r="G15" s="123"/>
      <c r="H15" s="28"/>
    </row>
    <row r="16" spans="1:12">
      <c r="A16" s="33"/>
      <c r="B16" s="38"/>
      <c r="C16" s="121"/>
      <c r="D16" s="122"/>
      <c r="E16" s="122"/>
      <c r="F16" s="122"/>
      <c r="G16" s="123"/>
      <c r="H16" s="28"/>
    </row>
    <row r="17" spans="1:8">
      <c r="A17" s="34" t="s">
        <v>70</v>
      </c>
      <c r="B17" s="41"/>
      <c r="C17" s="104" t="s">
        <v>59</v>
      </c>
      <c r="D17" s="105"/>
      <c r="E17" s="105"/>
      <c r="F17" s="105"/>
      <c r="G17" s="106"/>
      <c r="H17" s="27"/>
    </row>
    <row r="18" spans="1:8">
      <c r="A18" s="109" t="s">
        <v>13</v>
      </c>
      <c r="B18" s="117"/>
      <c r="C18" s="117"/>
      <c r="D18" s="117"/>
      <c r="E18" s="117"/>
      <c r="F18" s="117"/>
      <c r="G18" s="110"/>
      <c r="H18" s="28"/>
    </row>
    <row r="19" spans="1:8">
      <c r="A19" s="93" t="s">
        <v>71</v>
      </c>
      <c r="B19" s="93"/>
      <c r="C19" s="93"/>
      <c r="D19" s="93"/>
      <c r="E19" s="93"/>
      <c r="F19" s="93"/>
      <c r="G19" s="93"/>
      <c r="H19" s="94"/>
    </row>
    <row r="20" spans="1:8">
      <c r="A20" s="34" t="s">
        <v>72</v>
      </c>
      <c r="B20" s="41"/>
      <c r="C20" s="104" t="s">
        <v>76</v>
      </c>
      <c r="D20" s="105"/>
      <c r="E20" s="105"/>
      <c r="F20" s="105"/>
      <c r="G20" s="106"/>
      <c r="H20" s="28" t="s">
        <v>67</v>
      </c>
    </row>
    <row r="21" spans="1:8">
      <c r="A21" s="33"/>
      <c r="B21" s="38"/>
      <c r="C21" s="121"/>
      <c r="D21" s="122"/>
      <c r="E21" s="122"/>
      <c r="F21" s="122"/>
      <c r="G21" s="123"/>
      <c r="H21" s="28"/>
    </row>
    <row r="22" spans="1:8">
      <c r="A22" s="33"/>
      <c r="B22" s="38"/>
      <c r="C22" s="121"/>
      <c r="D22" s="122"/>
      <c r="E22" s="122"/>
      <c r="F22" s="122"/>
      <c r="G22" s="123"/>
      <c r="H22" s="28"/>
    </row>
    <row r="23" spans="1:8">
      <c r="A23" s="33"/>
      <c r="B23" s="38"/>
      <c r="C23" s="121"/>
      <c r="D23" s="122"/>
      <c r="E23" s="122"/>
      <c r="F23" s="122"/>
      <c r="G23" s="123"/>
      <c r="H23" s="28"/>
    </row>
    <row r="24" spans="1:8">
      <c r="A24" s="34" t="s">
        <v>73</v>
      </c>
      <c r="B24" s="41"/>
      <c r="C24" s="104" t="s">
        <v>77</v>
      </c>
      <c r="D24" s="105"/>
      <c r="E24" s="105"/>
      <c r="F24" s="105"/>
      <c r="G24" s="106"/>
      <c r="H24" s="28"/>
    </row>
    <row r="25" spans="1:8">
      <c r="A25" s="33"/>
      <c r="B25" s="38"/>
      <c r="C25" s="121"/>
      <c r="D25" s="122"/>
      <c r="E25" s="122"/>
      <c r="F25" s="122"/>
      <c r="G25" s="123"/>
      <c r="H25" s="28"/>
    </row>
    <row r="26" spans="1:8">
      <c r="A26" s="33"/>
      <c r="B26" s="38"/>
      <c r="C26" s="121"/>
      <c r="D26" s="122"/>
      <c r="E26" s="122"/>
      <c r="F26" s="122"/>
      <c r="G26" s="123"/>
      <c r="H26" s="28"/>
    </row>
    <row r="27" spans="1:8">
      <c r="A27" s="33"/>
      <c r="B27" s="38"/>
      <c r="C27" s="121"/>
      <c r="D27" s="122"/>
      <c r="E27" s="122"/>
      <c r="F27" s="122"/>
      <c r="G27" s="123"/>
      <c r="H27" s="28"/>
    </row>
    <row r="28" spans="1:8">
      <c r="A28" s="34" t="s">
        <v>74</v>
      </c>
      <c r="B28" s="41"/>
      <c r="C28" s="104" t="s">
        <v>78</v>
      </c>
      <c r="D28" s="105"/>
      <c r="E28" s="105"/>
      <c r="F28" s="105"/>
      <c r="G28" s="106"/>
      <c r="H28" s="28"/>
    </row>
    <row r="29" spans="1:8">
      <c r="A29" s="33"/>
      <c r="B29" s="38"/>
      <c r="C29" s="121"/>
      <c r="D29" s="122"/>
      <c r="E29" s="122"/>
      <c r="F29" s="122"/>
      <c r="G29" s="123"/>
      <c r="H29" s="28"/>
    </row>
    <row r="30" spans="1:8">
      <c r="A30" s="33"/>
      <c r="B30" s="38"/>
      <c r="C30" s="121"/>
      <c r="D30" s="122"/>
      <c r="E30" s="122"/>
      <c r="F30" s="122"/>
      <c r="G30" s="123"/>
      <c r="H30" s="28"/>
    </row>
    <row r="31" spans="1:8">
      <c r="A31" s="33"/>
      <c r="B31" s="38"/>
      <c r="C31" s="30"/>
      <c r="D31" s="45"/>
      <c r="E31" s="45"/>
      <c r="F31" s="45"/>
      <c r="G31" s="46"/>
      <c r="H31" s="28"/>
    </row>
    <row r="32" spans="1:8">
      <c r="A32" s="39"/>
      <c r="B32" s="40"/>
      <c r="C32" s="47"/>
      <c r="D32" s="48"/>
      <c r="E32" s="48"/>
      <c r="F32" s="48"/>
      <c r="G32" s="49"/>
      <c r="H32" s="28"/>
    </row>
    <row r="33" spans="1:8">
      <c r="A33" s="109" t="s">
        <v>18</v>
      </c>
      <c r="B33" s="117"/>
      <c r="C33" s="117"/>
      <c r="D33" s="117"/>
      <c r="E33" s="117"/>
      <c r="F33" s="117"/>
      <c r="G33" s="110"/>
      <c r="H33" s="35"/>
    </row>
    <row r="34" spans="1:8">
      <c r="A34" s="138" t="s">
        <v>75</v>
      </c>
      <c r="B34" s="138"/>
      <c r="C34" s="128"/>
      <c r="D34" s="128"/>
      <c r="E34" s="128"/>
      <c r="F34" s="128"/>
      <c r="G34" s="128"/>
      <c r="H34" s="129"/>
    </row>
    <row r="35" spans="1:8">
      <c r="A35" s="34" t="s">
        <v>79</v>
      </c>
      <c r="B35" s="41"/>
      <c r="C35" s="98" t="s">
        <v>20</v>
      </c>
      <c r="D35" s="99"/>
      <c r="E35" s="99"/>
      <c r="F35" s="99"/>
      <c r="G35" s="100"/>
      <c r="H35" s="28"/>
    </row>
    <row r="36" spans="1:8">
      <c r="A36" s="34" t="s">
        <v>80</v>
      </c>
      <c r="B36" s="41"/>
      <c r="C36" s="98" t="s">
        <v>21</v>
      </c>
      <c r="D36" s="99"/>
      <c r="E36" s="99"/>
      <c r="F36" s="99"/>
      <c r="G36" s="100"/>
      <c r="H36" s="28"/>
    </row>
    <row r="37" spans="1:8">
      <c r="A37" s="33" t="s">
        <v>81</v>
      </c>
      <c r="B37" s="38"/>
      <c r="C37" s="98" t="s">
        <v>22</v>
      </c>
      <c r="D37" s="99"/>
      <c r="E37" s="99"/>
      <c r="F37" s="99"/>
      <c r="G37" s="100"/>
      <c r="H37" s="28"/>
    </row>
    <row r="38" spans="1:8">
      <c r="A38" s="34" t="s">
        <v>81</v>
      </c>
      <c r="B38" s="41"/>
      <c r="C38" s="98" t="s">
        <v>23</v>
      </c>
      <c r="D38" s="99"/>
      <c r="E38" s="99"/>
      <c r="F38" s="99"/>
      <c r="G38" s="100"/>
      <c r="H38" s="28"/>
    </row>
    <row r="39" spans="1:8">
      <c r="A39" s="33" t="s">
        <v>82</v>
      </c>
      <c r="B39" s="38"/>
      <c r="C39" s="98" t="s">
        <v>3</v>
      </c>
      <c r="D39" s="99"/>
      <c r="E39" s="99"/>
      <c r="F39" s="99"/>
      <c r="G39" s="100"/>
      <c r="H39" s="28"/>
    </row>
    <row r="40" spans="1:8">
      <c r="A40" s="34" t="s">
        <v>83</v>
      </c>
      <c r="B40" s="41"/>
      <c r="C40" s="98" t="s">
        <v>25</v>
      </c>
      <c r="D40" s="99"/>
      <c r="E40" s="99"/>
      <c r="F40" s="99"/>
      <c r="G40" s="100"/>
      <c r="H40" s="28"/>
    </row>
    <row r="41" spans="1:8">
      <c r="A41" s="33" t="s">
        <v>84</v>
      </c>
      <c r="B41" s="38"/>
      <c r="C41" s="98" t="s">
        <v>26</v>
      </c>
      <c r="D41" s="99"/>
      <c r="E41" s="99"/>
      <c r="F41" s="99"/>
      <c r="G41" s="100"/>
      <c r="H41" s="28"/>
    </row>
    <row r="42" spans="1:8">
      <c r="A42" s="34" t="s">
        <v>85</v>
      </c>
      <c r="B42" s="41"/>
      <c r="C42" s="98" t="s">
        <v>52</v>
      </c>
      <c r="D42" s="99"/>
      <c r="E42" s="99"/>
      <c r="F42" s="99"/>
      <c r="G42" s="100"/>
      <c r="H42" s="28"/>
    </row>
    <row r="43" spans="1:8">
      <c r="A43" s="33" t="s">
        <v>86</v>
      </c>
      <c r="B43" s="38"/>
      <c r="C43" s="98" t="s">
        <v>6</v>
      </c>
      <c r="D43" s="99"/>
      <c r="E43" s="99"/>
      <c r="F43" s="99"/>
      <c r="G43" s="100"/>
      <c r="H43" s="28"/>
    </row>
    <row r="44" spans="1:8">
      <c r="A44" s="34" t="s">
        <v>87</v>
      </c>
      <c r="B44" s="41"/>
      <c r="C44" s="98" t="s">
        <v>28</v>
      </c>
      <c r="D44" s="99"/>
      <c r="E44" s="99"/>
      <c r="F44" s="99"/>
      <c r="G44" s="100"/>
      <c r="H44" s="28"/>
    </row>
    <row r="45" spans="1:8">
      <c r="A45" s="33" t="s">
        <v>88</v>
      </c>
      <c r="B45" s="38"/>
      <c r="C45" s="98" t="s">
        <v>51</v>
      </c>
      <c r="D45" s="99"/>
      <c r="E45" s="99"/>
      <c r="F45" s="99"/>
      <c r="G45" s="100"/>
      <c r="H45" s="28"/>
    </row>
    <row r="46" spans="1:8">
      <c r="A46" s="34" t="s">
        <v>89</v>
      </c>
      <c r="B46" s="41"/>
      <c r="C46" s="98" t="s">
        <v>30</v>
      </c>
      <c r="D46" s="99"/>
      <c r="E46" s="99"/>
      <c r="F46" s="99"/>
      <c r="G46" s="100"/>
      <c r="H46" s="28"/>
    </row>
    <row r="47" spans="1:8">
      <c r="A47" s="33" t="s">
        <v>90</v>
      </c>
      <c r="B47" s="38"/>
      <c r="C47" s="98" t="s">
        <v>31</v>
      </c>
      <c r="D47" s="99"/>
      <c r="E47" s="99"/>
      <c r="F47" s="99"/>
      <c r="G47" s="100"/>
      <c r="H47" s="28"/>
    </row>
    <row r="48" spans="1:8" ht="24">
      <c r="A48" s="42" t="s">
        <v>91</v>
      </c>
      <c r="B48" s="43"/>
      <c r="C48" s="118" t="s">
        <v>57</v>
      </c>
      <c r="D48" s="119"/>
      <c r="E48" s="119"/>
      <c r="F48" s="119"/>
      <c r="G48" s="120"/>
      <c r="H48" s="28"/>
    </row>
    <row r="49" spans="1:8">
      <c r="A49" s="109" t="s">
        <v>32</v>
      </c>
      <c r="B49" s="117"/>
      <c r="C49" s="117"/>
      <c r="D49" s="117"/>
      <c r="E49" s="117"/>
      <c r="F49" s="117"/>
      <c r="G49" s="110"/>
      <c r="H49" s="36"/>
    </row>
    <row r="51" spans="1:8">
      <c r="A51" s="135" t="s">
        <v>93</v>
      </c>
      <c r="B51" s="135"/>
      <c r="C51" s="135"/>
      <c r="D51" s="135"/>
      <c r="E51" s="135"/>
      <c r="F51" s="135"/>
      <c r="G51" s="135"/>
      <c r="H51" s="135"/>
    </row>
    <row r="52" spans="1:8">
      <c r="A52" s="137" t="s">
        <v>94</v>
      </c>
      <c r="B52" s="137"/>
      <c r="C52" s="137"/>
      <c r="D52" s="137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>
      <c r="A53" s="132" t="s">
        <v>99</v>
      </c>
      <c r="B53" s="132"/>
      <c r="C53" s="132"/>
      <c r="D53" s="132"/>
      <c r="E53" s="28"/>
      <c r="F53" s="28"/>
      <c r="G53" s="28"/>
      <c r="H53" s="28"/>
    </row>
    <row r="54" spans="1:8">
      <c r="A54" s="132" t="s">
        <v>100</v>
      </c>
      <c r="B54" s="132"/>
      <c r="C54" s="132"/>
      <c r="D54" s="132"/>
      <c r="E54" s="28"/>
      <c r="F54" s="28"/>
      <c r="G54" s="28"/>
      <c r="H54" s="28"/>
    </row>
    <row r="55" spans="1:8">
      <c r="A55" s="132" t="s">
        <v>101</v>
      </c>
      <c r="B55" s="132"/>
      <c r="C55" s="132"/>
      <c r="D55" s="132"/>
      <c r="E55" s="28"/>
      <c r="F55" s="28"/>
      <c r="G55" s="28"/>
      <c r="H55" s="28"/>
    </row>
    <row r="56" spans="1:8">
      <c r="A56" s="132" t="s">
        <v>102</v>
      </c>
      <c r="B56" s="132"/>
      <c r="C56" s="132"/>
      <c r="D56" s="132"/>
      <c r="E56" s="28"/>
      <c r="F56" s="28"/>
      <c r="G56" s="28"/>
      <c r="H56" s="28"/>
    </row>
    <row r="57" spans="1:8">
      <c r="A57" s="132" t="s">
        <v>103</v>
      </c>
      <c r="B57" s="132"/>
      <c r="C57" s="132"/>
      <c r="D57" s="132"/>
      <c r="E57" s="28"/>
      <c r="F57" s="28"/>
      <c r="G57" s="28"/>
      <c r="H57" s="28"/>
    </row>
    <row r="58" spans="1:8">
      <c r="A58" s="132" t="s">
        <v>104</v>
      </c>
      <c r="B58" s="132"/>
      <c r="C58" s="132"/>
      <c r="D58" s="132"/>
      <c r="E58" s="28"/>
      <c r="F58" s="28"/>
      <c r="G58" s="28"/>
      <c r="H58" s="28"/>
    </row>
    <row r="59" spans="1:8">
      <c r="A59" s="104" t="s">
        <v>105</v>
      </c>
      <c r="B59" s="105"/>
      <c r="C59" s="105"/>
      <c r="D59" s="106"/>
      <c r="E59" s="28"/>
      <c r="F59" s="28"/>
      <c r="G59" s="28"/>
      <c r="H59" s="28"/>
    </row>
    <row r="60" spans="1:8">
      <c r="A60" s="104" t="s">
        <v>106</v>
      </c>
      <c r="B60" s="105"/>
      <c r="C60" s="105"/>
      <c r="D60" s="106"/>
      <c r="E60" s="28"/>
      <c r="F60" s="28"/>
      <c r="G60" s="28"/>
      <c r="H60" s="28"/>
    </row>
    <row r="61" spans="1:8">
      <c r="A61" s="132" t="s">
        <v>107</v>
      </c>
      <c r="B61" s="132"/>
      <c r="C61" s="132"/>
      <c r="D61" s="132"/>
      <c r="E61" s="28"/>
      <c r="F61" s="28"/>
      <c r="G61" s="28"/>
      <c r="H61" s="28"/>
    </row>
    <row r="62" spans="1:8">
      <c r="A62" s="133" t="s">
        <v>108</v>
      </c>
      <c r="B62" s="133"/>
      <c r="C62" s="133"/>
      <c r="D62" s="133"/>
      <c r="E62" s="133"/>
      <c r="F62" s="133"/>
      <c r="G62" s="133"/>
      <c r="H62" s="133"/>
    </row>
    <row r="63" spans="1:8">
      <c r="A63" s="134" t="s">
        <v>109</v>
      </c>
      <c r="B63" s="134"/>
      <c r="C63" s="134"/>
      <c r="D63" s="134"/>
      <c r="E63" s="134"/>
      <c r="F63" s="134"/>
      <c r="G63" s="134"/>
      <c r="H63" s="28"/>
    </row>
    <row r="64" spans="1:8">
      <c r="A64" s="134" t="s">
        <v>110</v>
      </c>
      <c r="B64" s="134"/>
      <c r="C64" s="134"/>
      <c r="D64" s="134"/>
      <c r="E64" s="134"/>
      <c r="F64" s="134"/>
      <c r="G64" s="134"/>
      <c r="H64" s="28"/>
    </row>
    <row r="67" spans="1:8">
      <c r="A67" s="130" t="s">
        <v>112</v>
      </c>
      <c r="B67" s="130"/>
      <c r="C67" s="130"/>
      <c r="D67" s="130"/>
      <c r="E67" s="130"/>
      <c r="F67" s="131" t="s">
        <v>113</v>
      </c>
      <c r="G67" s="131"/>
      <c r="H67" s="131"/>
    </row>
  </sheetData>
  <mergeCells count="64"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5:G5"/>
    <mergeCell ref="A1:H1"/>
    <mergeCell ref="A2:H2"/>
    <mergeCell ref="A3:B3"/>
    <mergeCell ref="C3:G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Microsoft Office</cp:lastModifiedBy>
  <cp:lastPrinted>2016-11-18T03:59:17Z</cp:lastPrinted>
  <dcterms:created xsi:type="dcterms:W3CDTF">2009-07-23T06:35:24Z</dcterms:created>
  <dcterms:modified xsi:type="dcterms:W3CDTF">2017-03-18T06:00:40Z</dcterms:modified>
</cp:coreProperties>
</file>